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ink/ink1.xml" ContentType="application/inkml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basilio/PhpstormProjects/niustat-htdocs/sites/default/files/users/9/shared_files/"/>
    </mc:Choice>
  </mc:AlternateContent>
  <xr:revisionPtr revIDLastSave="0" documentId="13_ncr:1_{EB2AE50C-1EF3-F747-8D19-100516B7F38A}" xr6:coauthVersionLast="45" xr6:coauthVersionMax="45" xr10:uidLastSave="{00000000-0000-0000-0000-000000000000}"/>
  <bookViews>
    <workbookView xWindow="-1300" yWindow="-20120" windowWidth="37420" windowHeight="18460" xr2:uid="{00000000-000D-0000-FFFF-FFFF00000000}"/>
  </bookViews>
  <sheets>
    <sheet name="Sheet0" sheetId="1" r:id="rId1"/>
    <sheet name="Au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J12" i="1"/>
  <c r="P13" i="1"/>
  <c r="P14" i="1"/>
  <c r="P15" i="1"/>
  <c r="P16" i="1"/>
  <c r="P17" i="1"/>
  <c r="P12" i="1"/>
  <c r="G18" i="1"/>
  <c r="H14" i="1" s="1"/>
  <c r="H16" i="1"/>
  <c r="F12" i="1"/>
  <c r="E13" i="1" s="1"/>
  <c r="F6" i="1"/>
  <c r="H15" i="1"/>
  <c r="H17" i="1"/>
  <c r="H13" i="1"/>
  <c r="F13" i="1" l="1"/>
  <c r="E14" i="1" s="1"/>
  <c r="J13" i="1"/>
  <c r="H12" i="1"/>
  <c r="K13" i="1" l="1"/>
  <c r="I12" i="1"/>
  <c r="K12" i="1"/>
  <c r="H18" i="1"/>
  <c r="K22" i="1"/>
  <c r="J14" i="1"/>
  <c r="F14" i="1"/>
  <c r="E15" i="1" s="1"/>
  <c r="K14" i="1" l="1"/>
  <c r="I13" i="1"/>
  <c r="J15" i="1"/>
  <c r="F15" i="1"/>
  <c r="E16" i="1" s="1"/>
  <c r="I14" i="1" l="1"/>
  <c r="I15" i="1" s="1"/>
  <c r="I16" i="1" s="1"/>
  <c r="I17" i="1" s="1"/>
  <c r="J16" i="1"/>
  <c r="F16" i="1"/>
  <c r="E17" i="1" s="1"/>
  <c r="K15" i="1"/>
  <c r="K26" i="1"/>
  <c r="K28" i="1" l="1"/>
  <c r="K32" i="1" s="1"/>
  <c r="J17" i="1"/>
  <c r="F17" i="1"/>
  <c r="K16" i="1"/>
  <c r="K20" i="1"/>
  <c r="K17" i="1" l="1"/>
  <c r="K18" i="1" s="1"/>
  <c r="N12" i="1" l="1"/>
  <c r="N13" i="1"/>
  <c r="N14" i="1"/>
  <c r="N15" i="1"/>
  <c r="N16" i="1"/>
  <c r="N17" i="1"/>
  <c r="N18" i="1" l="1"/>
  <c r="N20" i="1" s="1"/>
  <c r="N22" i="1" s="1"/>
</calcChain>
</file>

<file path=xl/sharedStrings.xml><?xml version="1.0" encoding="utf-8"?>
<sst xmlns="http://schemas.openxmlformats.org/spreadsheetml/2006/main" count="32" uniqueCount="31">
  <si>
    <t>Source: niustat.com</t>
  </si>
  <si>
    <t>ID: 10</t>
  </si>
  <si>
    <t>Name: Exercicio Est. Desc. 6</t>
  </si>
  <si>
    <t>Label: Dados relativos ao exercício sobre o tempo gasto (em minutos) por 42_x000D_
trabalhadores.</t>
  </si>
  <si>
    <t xml:space="preserve">m = </t>
  </si>
  <si>
    <t>h =</t>
  </si>
  <si>
    <t>a)</t>
  </si>
  <si>
    <t>ni</t>
  </si>
  <si>
    <t>fi</t>
  </si>
  <si>
    <t>si</t>
  </si>
  <si>
    <t>x'i</t>
  </si>
  <si>
    <t>x'i*fi</t>
  </si>
  <si>
    <t>ni/hi</t>
  </si>
  <si>
    <t>média =</t>
  </si>
  <si>
    <t>variância =</t>
  </si>
  <si>
    <t>g)</t>
  </si>
  <si>
    <t>b)</t>
  </si>
  <si>
    <t>med =</t>
  </si>
  <si>
    <t>e)</t>
  </si>
  <si>
    <t>Desv padrão =</t>
  </si>
  <si>
    <t>moda =</t>
  </si>
  <si>
    <t>CV =</t>
  </si>
  <si>
    <t>q1 =</t>
  </si>
  <si>
    <t>c)</t>
  </si>
  <si>
    <t>q3 =</t>
  </si>
  <si>
    <t>d)</t>
  </si>
  <si>
    <t>IV =</t>
  </si>
  <si>
    <t>IIQ =</t>
  </si>
  <si>
    <t>(x'i - media)^2*fi</t>
  </si>
  <si>
    <t>h)</t>
  </si>
  <si>
    <t xml:space="preserve">Data values: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</si>
</sst>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3" fillId="2" borderId="0" xfId="0" applyFont="1" applyFill="1"/>
    <xf numFmtId="0" fontId="4" fillId="2" borderId="0" xfId="0" applyFont="1" applyFill="1"/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2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1" fillId="0" borderId="0" xfId="0" applyFont="1" applyAlignment="1">
      <alignment horizontal="right"/>
    </xf>
    <xf numFmtId="0" fontId="0" fillId="4" borderId="0" xfId="0" applyFill="1"/>
    <xf numFmtId="0" fontId="2" fillId="4" borderId="0" xfId="0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4816054283555"/>
          <c:y val="7.7540116134640472E-2"/>
          <c:w val="0.89605183945716449"/>
          <c:h val="0.834266396853519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25400">
              <a:noFill/>
            </a:ln>
          </c:spPr>
          <c:invertIfNegative val="0"/>
          <c:val>
            <c:numRef>
              <c:f>Sheet0!$P$12:$P$17</c:f>
              <c:numCache>
                <c:formatCode>General</c:formatCode>
                <c:ptCount val="6"/>
                <c:pt idx="0">
                  <c:v>0.5</c:v>
                </c:pt>
                <c:pt idx="1">
                  <c:v>1.2</c:v>
                </c:pt>
                <c:pt idx="2">
                  <c:v>1.6</c:v>
                </c:pt>
                <c:pt idx="3">
                  <c:v>0.6</c:v>
                </c:pt>
                <c:pt idx="4">
                  <c:v>0.2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4-471F-B6A6-345D166B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-27"/>
        <c:axId val="1628973791"/>
        <c:axId val="1"/>
      </c:barChart>
      <c:catAx>
        <c:axId val="162897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P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PT"/>
          </a:p>
        </c:txPr>
        <c:crossAx val="16289737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Polígono Acumudado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Sheet0!$O$36:$O$42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cat>
          <c:val>
            <c:numRef>
              <c:f>Sheet0!$P$36:$P$42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0.11904761904761904</c:v>
                </c:pt>
                <c:pt idx="2">
                  <c:v>0.40476190476190477</c:v>
                </c:pt>
                <c:pt idx="3">
                  <c:v>0.7857142857142857</c:v>
                </c:pt>
                <c:pt idx="4">
                  <c:v>0.9285714285714286</c:v>
                </c:pt>
                <c:pt idx="5">
                  <c:v>0.97619047619047628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9-DB4B-AFCC-C37DE61C12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00255968"/>
        <c:axId val="700257648"/>
      </c:lineChart>
      <c:catAx>
        <c:axId val="70025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700257648"/>
        <c:crosses val="autoZero"/>
        <c:auto val="1"/>
        <c:lblAlgn val="ctr"/>
        <c:lblOffset val="100"/>
        <c:noMultiLvlLbl val="0"/>
      </c:catAx>
      <c:valAx>
        <c:axId val="700257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700255968"/>
        <c:crosses val="autoZero"/>
        <c:crossBetween val="between"/>
        <c:majorUnit val="5.000000000000001E-2"/>
        <c:minorUnit val="5.000000000000001E-2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17</xdr:row>
      <xdr:rowOff>0</xdr:rowOff>
    </xdr:from>
    <xdr:to>
      <xdr:col>20</xdr:col>
      <xdr:colOff>142875</xdr:colOff>
      <xdr:row>29</xdr:row>
      <xdr:rowOff>114300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AD618F9-E813-4CF7-8D29-63B813BB8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473685</xdr:colOff>
      <xdr:row>11</xdr:row>
      <xdr:rowOff>66543</xdr:rowOff>
    </xdr:from>
    <xdr:to>
      <xdr:col>2</xdr:col>
      <xdr:colOff>474045</xdr:colOff>
      <xdr:row>11</xdr:row>
      <xdr:rowOff>66903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1068" name="Ink 1067">
              <a:extLst>
                <a:ext uri="{FF2B5EF4-FFF2-40B4-BE49-F238E27FC236}">
                  <a16:creationId xmlns:a16="http://schemas.microsoft.com/office/drawing/2014/main" id="{3D56A15A-5D1F-664F-97A8-D77AD5A3EA5B}"/>
                </a:ext>
              </a:extLst>
            </xdr14:cNvPr>
            <xdr14:cNvContentPartPr/>
          </xdr14:nvContentPartPr>
          <xdr14:nvPr macro=""/>
          <xdr14:xfrm>
            <a:off x="1822680" y="1871280"/>
            <a:ext cx="360" cy="360"/>
          </xdr14:xfrm>
        </xdr:contentPart>
      </mc:Choice>
      <mc:Fallback xmlns="">
        <xdr:pic>
          <xdr:nvPicPr>
            <xdr:cNvPr id="1068" name="Ink 1067">
              <a:extLst>
                <a:ext uri="{FF2B5EF4-FFF2-40B4-BE49-F238E27FC236}">
                  <a16:creationId xmlns:a16="http://schemas.microsoft.com/office/drawing/2014/main" id="{3D56A15A-5D1F-664F-97A8-D77AD5A3EA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807560" y="1856160"/>
              <a:ext cx="30960" cy="309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16</xdr:col>
      <xdr:colOff>154183</xdr:colOff>
      <xdr:row>31</xdr:row>
      <xdr:rowOff>67734</xdr:rowOff>
    </xdr:from>
    <xdr:to>
      <xdr:col>22</xdr:col>
      <xdr:colOff>1135</xdr:colOff>
      <xdr:row>52</xdr:row>
      <xdr:rowOff>4232</xdr:rowOff>
    </xdr:to>
    <xdr:graphicFrame macro="">
      <xdr:nvGraphicFramePr>
        <xdr:cNvPr id="1086" name="Chart 1085">
          <a:extLst>
            <a:ext uri="{FF2B5EF4-FFF2-40B4-BE49-F238E27FC236}">
              <a16:creationId xmlns:a16="http://schemas.microsoft.com/office/drawing/2014/main" id="{9933E4F1-670A-D04D-B46C-B907A0E1B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550333</xdr:colOff>
      <xdr:row>42</xdr:row>
      <xdr:rowOff>42333</xdr:rowOff>
    </xdr:from>
    <xdr:to>
      <xdr:col>18</xdr:col>
      <xdr:colOff>516467</xdr:colOff>
      <xdr:row>42</xdr:row>
      <xdr:rowOff>42333</xdr:rowOff>
    </xdr:to>
    <xdr:cxnSp macro="">
      <xdr:nvCxnSpPr>
        <xdr:cNvPr id="1107" name="Straight Connector 1106">
          <a:extLst>
            <a:ext uri="{FF2B5EF4-FFF2-40B4-BE49-F238E27FC236}">
              <a16:creationId xmlns:a16="http://schemas.microsoft.com/office/drawing/2014/main" id="{974A9882-36A9-884B-86D8-8E15D4FBEED2}"/>
            </a:ext>
          </a:extLst>
        </xdr:cNvPr>
        <xdr:cNvCxnSpPr/>
      </xdr:nvCxnSpPr>
      <xdr:spPr>
        <a:xfrm>
          <a:off x="12115800" y="7154333"/>
          <a:ext cx="1320800" cy="0"/>
        </a:xfrm>
        <a:prstGeom prst="line">
          <a:avLst/>
        </a:prstGeom>
        <a:ln w="12700"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508000</xdr:colOff>
      <xdr:row>42</xdr:row>
      <xdr:rowOff>67733</xdr:rowOff>
    </xdr:from>
    <xdr:to>
      <xdr:col>18</xdr:col>
      <xdr:colOff>516467</xdr:colOff>
      <xdr:row>50</xdr:row>
      <xdr:rowOff>127000</xdr:rowOff>
    </xdr:to>
    <xdr:cxnSp macro="">
      <xdr:nvCxnSpPr>
        <xdr:cNvPr id="1109" name="Straight Connector 1108">
          <a:extLst>
            <a:ext uri="{FF2B5EF4-FFF2-40B4-BE49-F238E27FC236}">
              <a16:creationId xmlns:a16="http://schemas.microsoft.com/office/drawing/2014/main" id="{622ED51D-6801-2340-AA78-36B2FB9E9413}"/>
            </a:ext>
          </a:extLst>
        </xdr:cNvPr>
        <xdr:cNvCxnSpPr/>
      </xdr:nvCxnSpPr>
      <xdr:spPr>
        <a:xfrm>
          <a:off x="13428133" y="7179733"/>
          <a:ext cx="8467" cy="1413934"/>
        </a:xfrm>
        <a:prstGeom prst="line">
          <a:avLst/>
        </a:prstGeom>
        <a:ln w="12700"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546100</xdr:colOff>
      <xdr:row>38</xdr:row>
      <xdr:rowOff>50800</xdr:rowOff>
    </xdr:from>
    <xdr:to>
      <xdr:col>19</xdr:col>
      <xdr:colOff>152400</xdr:colOff>
      <xdr:row>38</xdr:row>
      <xdr:rowOff>57150</xdr:rowOff>
    </xdr:to>
    <xdr:cxnSp macro="">
      <xdr:nvCxnSpPr>
        <xdr:cNvPr id="1117" name="Straight Connector 1116">
          <a:extLst>
            <a:ext uri="{FF2B5EF4-FFF2-40B4-BE49-F238E27FC236}">
              <a16:creationId xmlns:a16="http://schemas.microsoft.com/office/drawing/2014/main" id="{9B571E9C-2CD2-1D49-BDA0-E79499F19C26}"/>
            </a:ext>
          </a:extLst>
        </xdr:cNvPr>
        <xdr:cNvCxnSpPr/>
      </xdr:nvCxnSpPr>
      <xdr:spPr>
        <a:xfrm flipV="1">
          <a:off x="12052300" y="6324600"/>
          <a:ext cx="1625600" cy="6350"/>
        </a:xfrm>
        <a:prstGeom prst="line">
          <a:avLst/>
        </a:prstGeom>
        <a:ln w="12700"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160867</xdr:colOff>
      <xdr:row>38</xdr:row>
      <xdr:rowOff>59266</xdr:rowOff>
    </xdr:from>
    <xdr:to>
      <xdr:col>19</xdr:col>
      <xdr:colOff>169333</xdr:colOff>
      <xdr:row>50</xdr:row>
      <xdr:rowOff>143933</xdr:rowOff>
    </xdr:to>
    <xdr:cxnSp macro="">
      <xdr:nvCxnSpPr>
        <xdr:cNvPr id="1119" name="Straight Connector 1118">
          <a:extLst>
            <a:ext uri="{FF2B5EF4-FFF2-40B4-BE49-F238E27FC236}">
              <a16:creationId xmlns:a16="http://schemas.microsoft.com/office/drawing/2014/main" id="{F446B4CC-E600-364F-A85B-1E558A863333}"/>
            </a:ext>
          </a:extLst>
        </xdr:cNvPr>
        <xdr:cNvCxnSpPr/>
      </xdr:nvCxnSpPr>
      <xdr:spPr>
        <a:xfrm flipH="1" flipV="1">
          <a:off x="13758334" y="6493933"/>
          <a:ext cx="8466" cy="2116667"/>
        </a:xfrm>
        <a:prstGeom prst="line">
          <a:avLst/>
        </a:prstGeom>
        <a:ln w="12700"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143934</xdr:colOff>
      <xdr:row>46</xdr:row>
      <xdr:rowOff>25400</xdr:rowOff>
    </xdr:from>
    <xdr:to>
      <xdr:col>18</xdr:col>
      <xdr:colOff>152400</xdr:colOff>
      <xdr:row>50</xdr:row>
      <xdr:rowOff>101600</xdr:rowOff>
    </xdr:to>
    <xdr:cxnSp macro="">
      <xdr:nvCxnSpPr>
        <xdr:cNvPr id="1122" name="Straight Connector 1121">
          <a:extLst>
            <a:ext uri="{FF2B5EF4-FFF2-40B4-BE49-F238E27FC236}">
              <a16:creationId xmlns:a16="http://schemas.microsoft.com/office/drawing/2014/main" id="{37797F37-0748-BC4E-B09B-17D6D081D43A}"/>
            </a:ext>
          </a:extLst>
        </xdr:cNvPr>
        <xdr:cNvCxnSpPr/>
      </xdr:nvCxnSpPr>
      <xdr:spPr>
        <a:xfrm flipH="1" flipV="1">
          <a:off x="13064067" y="7814733"/>
          <a:ext cx="8466" cy="753534"/>
        </a:xfrm>
        <a:prstGeom prst="line">
          <a:avLst/>
        </a:prstGeom>
        <a:ln w="12700"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541866</xdr:colOff>
      <xdr:row>46</xdr:row>
      <xdr:rowOff>33867</xdr:rowOff>
    </xdr:from>
    <xdr:to>
      <xdr:col>18</xdr:col>
      <xdr:colOff>135467</xdr:colOff>
      <xdr:row>46</xdr:row>
      <xdr:rowOff>33869</xdr:rowOff>
    </xdr:to>
    <xdr:cxnSp macro="">
      <xdr:nvCxnSpPr>
        <xdr:cNvPr id="1125" name="Straight Connector 1124">
          <a:extLst>
            <a:ext uri="{FF2B5EF4-FFF2-40B4-BE49-F238E27FC236}">
              <a16:creationId xmlns:a16="http://schemas.microsoft.com/office/drawing/2014/main" id="{6B469556-9694-F240-90E0-D5BCC937EF0C}"/>
            </a:ext>
          </a:extLst>
        </xdr:cNvPr>
        <xdr:cNvCxnSpPr/>
      </xdr:nvCxnSpPr>
      <xdr:spPr>
        <a:xfrm>
          <a:off x="12107333" y="7823200"/>
          <a:ext cx="948267" cy="2"/>
        </a:xfrm>
        <a:prstGeom prst="line">
          <a:avLst/>
        </a:prstGeom>
        <a:ln w="12700"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219075</xdr:colOff>
      <xdr:row>39</xdr:row>
      <xdr:rowOff>0</xdr:rowOff>
    </xdr:to>
    <xdr:pic>
      <xdr:nvPicPr>
        <xdr:cNvPr id="4099" name="Picture 2">
          <a:extLst>
            <a:ext uri="{FF2B5EF4-FFF2-40B4-BE49-F238E27FC236}">
              <a16:creationId xmlns:a16="http://schemas.microsoft.com/office/drawing/2014/main" id="{BA4AEE1A-D955-4B5B-862A-5D085523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01075" cy="631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23T18:39:30.527"/>
    </inkml:context>
    <inkml:brush xml:id="br0">
      <inkml:brushProperty name="width" value="0.08571" units="cm"/>
      <inkml:brushProperty name="height" value="0.08571" units="cm"/>
      <inkml:brushProperty name="color" value="#E71224"/>
    </inkml:brush>
  </inkml:definitions>
  <inkml:trace contextRef="#ctx0" brushRef="#br0">256 1 7083,'0'0'0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zoomScale="150" zoomScaleNormal="72" workbookViewId="0">
      <selection activeCell="A6" sqref="A6"/>
    </sheetView>
  </sheetViews>
  <sheetFormatPr baseColWidth="10" defaultColWidth="8.83203125" defaultRowHeight="13" x14ac:dyDescent="0.15"/>
  <cols>
    <col min="1" max="8" width="8.83203125" customWidth="1"/>
    <col min="9" max="9" width="5.6640625" customWidth="1"/>
    <col min="10" max="10" width="8.5" customWidth="1"/>
    <col min="11" max="12" width="8.83203125" customWidth="1"/>
    <col min="13" max="13" width="13.5" customWidth="1"/>
    <col min="14" max="14" width="17.33203125" customWidth="1"/>
  </cols>
  <sheetData>
    <row r="1" spans="1:16" x14ac:dyDescent="0.15">
      <c r="A1" t="s">
        <v>0</v>
      </c>
    </row>
    <row r="2" spans="1:16" x14ac:dyDescent="0.15">
      <c r="A2" t="s">
        <v>1</v>
      </c>
    </row>
    <row r="3" spans="1:16" x14ac:dyDescent="0.15">
      <c r="A3" t="s">
        <v>2</v>
      </c>
    </row>
    <row r="4" spans="1:16" x14ac:dyDescent="0.15">
      <c r="A4" t="s">
        <v>3</v>
      </c>
    </row>
    <row r="5" spans="1:16" x14ac:dyDescent="0.15">
      <c r="A5" s="1" t="s">
        <v>30</v>
      </c>
    </row>
    <row r="6" spans="1:16" x14ac:dyDescent="0.15">
      <c r="A6">
        <v>5</v>
      </c>
      <c r="E6" s="1" t="s">
        <v>4</v>
      </c>
      <c r="F6">
        <f>1+3.32*LOG(42)</f>
        <v>6.38918764412103</v>
      </c>
    </row>
    <row r="7" spans="1:16" x14ac:dyDescent="0.15">
      <c r="A7">
        <v>21</v>
      </c>
      <c r="E7" s="1" t="s">
        <v>5</v>
      </c>
      <c r="F7">
        <v>10</v>
      </c>
    </row>
    <row r="8" spans="1:16" x14ac:dyDescent="0.15">
      <c r="A8">
        <v>26</v>
      </c>
    </row>
    <row r="9" spans="1:16" x14ac:dyDescent="0.15">
      <c r="A9">
        <v>13</v>
      </c>
    </row>
    <row r="10" spans="1:16" x14ac:dyDescent="0.15">
      <c r="A10">
        <v>24</v>
      </c>
    </row>
    <row r="11" spans="1:16" x14ac:dyDescent="0.15">
      <c r="A11">
        <v>29</v>
      </c>
      <c r="D11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N11" s="6" t="s">
        <v>28</v>
      </c>
      <c r="P11" s="1" t="s">
        <v>12</v>
      </c>
    </row>
    <row r="12" spans="1:16" x14ac:dyDescent="0.15">
      <c r="A12">
        <v>37</v>
      </c>
      <c r="E12">
        <v>0</v>
      </c>
      <c r="F12">
        <f t="shared" ref="F12:F17" si="0">E12+$F$7</f>
        <v>10</v>
      </c>
      <c r="G12">
        <v>5</v>
      </c>
      <c r="H12" s="2">
        <f t="shared" ref="H12:H17" si="1">G12/$G$18</f>
        <v>0.11904761904761904</v>
      </c>
      <c r="I12" s="3">
        <f>H12</f>
        <v>0.11904761904761904</v>
      </c>
      <c r="J12">
        <f t="shared" ref="J12:J17" si="2">E12+$F$7/2</f>
        <v>5</v>
      </c>
      <c r="K12">
        <f t="shared" ref="K12:K17" si="3">J12*H12</f>
        <v>0.59523809523809523</v>
      </c>
      <c r="N12">
        <f t="shared" ref="N12:N17" si="4">(J12-$K$18)^2*H12</f>
        <v>37.961613216715257</v>
      </c>
      <c r="P12">
        <f t="shared" ref="P12:P17" si="5">G12/$F$7</f>
        <v>0.5</v>
      </c>
    </row>
    <row r="13" spans="1:16" x14ac:dyDescent="0.15">
      <c r="A13">
        <v>12</v>
      </c>
      <c r="E13">
        <f>F12</f>
        <v>10</v>
      </c>
      <c r="F13">
        <f t="shared" si="0"/>
        <v>20</v>
      </c>
      <c r="G13">
        <v>12</v>
      </c>
      <c r="H13" s="2">
        <f t="shared" si="1"/>
        <v>0.2857142857142857</v>
      </c>
      <c r="I13" s="2">
        <f>H13+I12</f>
        <v>0.40476190476190477</v>
      </c>
      <c r="J13">
        <f t="shared" si="2"/>
        <v>15</v>
      </c>
      <c r="K13">
        <f t="shared" si="3"/>
        <v>4.2857142857142856</v>
      </c>
      <c r="N13">
        <f t="shared" si="4"/>
        <v>17.638483965014579</v>
      </c>
      <c r="P13">
        <f t="shared" si="5"/>
        <v>1.2</v>
      </c>
    </row>
    <row r="14" spans="1:16" x14ac:dyDescent="0.15">
      <c r="A14">
        <v>31</v>
      </c>
      <c r="E14">
        <f>F13</f>
        <v>20</v>
      </c>
      <c r="F14">
        <f t="shared" si="0"/>
        <v>30</v>
      </c>
      <c r="G14">
        <v>16</v>
      </c>
      <c r="H14" s="2">
        <f t="shared" si="1"/>
        <v>0.38095238095238093</v>
      </c>
      <c r="I14" s="2">
        <f>H14+I13</f>
        <v>0.7857142857142857</v>
      </c>
      <c r="J14">
        <f t="shared" si="2"/>
        <v>25</v>
      </c>
      <c r="K14">
        <f t="shared" si="3"/>
        <v>9.5238095238095237</v>
      </c>
      <c r="N14">
        <f t="shared" si="4"/>
        <v>1.7492711370262382</v>
      </c>
      <c r="P14">
        <f t="shared" si="5"/>
        <v>1.6</v>
      </c>
    </row>
    <row r="15" spans="1:16" x14ac:dyDescent="0.15">
      <c r="A15">
        <v>5</v>
      </c>
      <c r="E15">
        <f>F14</f>
        <v>30</v>
      </c>
      <c r="F15">
        <f t="shared" si="0"/>
        <v>40</v>
      </c>
      <c r="G15">
        <v>6</v>
      </c>
      <c r="H15" s="2">
        <f t="shared" si="1"/>
        <v>0.14285714285714285</v>
      </c>
      <c r="I15" s="2">
        <f>H15+I14</f>
        <v>0.9285714285714286</v>
      </c>
      <c r="J15">
        <f t="shared" si="2"/>
        <v>35</v>
      </c>
      <c r="K15">
        <f t="shared" si="3"/>
        <v>5</v>
      </c>
      <c r="N15">
        <f t="shared" si="4"/>
        <v>21.064139941690957</v>
      </c>
      <c r="P15">
        <f t="shared" si="5"/>
        <v>0.6</v>
      </c>
    </row>
    <row r="16" spans="1:16" x14ac:dyDescent="0.15">
      <c r="A16">
        <v>50</v>
      </c>
      <c r="E16">
        <f>F15</f>
        <v>40</v>
      </c>
      <c r="F16">
        <f t="shared" si="0"/>
        <v>50</v>
      </c>
      <c r="G16">
        <v>2</v>
      </c>
      <c r="H16" s="2">
        <f t="shared" si="1"/>
        <v>4.7619047619047616E-2</v>
      </c>
      <c r="I16" s="2">
        <f>H16+I15</f>
        <v>0.97619047619047628</v>
      </c>
      <c r="J16">
        <f t="shared" si="2"/>
        <v>45</v>
      </c>
      <c r="K16">
        <f t="shared" si="3"/>
        <v>2.1428571428571428</v>
      </c>
      <c r="N16">
        <f t="shared" si="4"/>
        <v>23.34791059280855</v>
      </c>
      <c r="P16">
        <f t="shared" si="5"/>
        <v>0.2</v>
      </c>
    </row>
    <row r="17" spans="1:16" x14ac:dyDescent="0.15">
      <c r="A17">
        <v>18</v>
      </c>
      <c r="E17">
        <f>F16</f>
        <v>50</v>
      </c>
      <c r="F17">
        <f t="shared" si="0"/>
        <v>60</v>
      </c>
      <c r="G17">
        <v>1</v>
      </c>
      <c r="H17" s="2">
        <f t="shared" si="1"/>
        <v>2.3809523809523808E-2</v>
      </c>
      <c r="I17" s="2">
        <f>H17+I16</f>
        <v>1</v>
      </c>
      <c r="J17">
        <f t="shared" si="2"/>
        <v>55</v>
      </c>
      <c r="K17">
        <f t="shared" si="3"/>
        <v>1.3095238095238095</v>
      </c>
      <c r="N17">
        <f t="shared" si="4"/>
        <v>24.59912536443148</v>
      </c>
      <c r="P17">
        <f t="shared" si="5"/>
        <v>0.1</v>
      </c>
    </row>
    <row r="18" spans="1:16" x14ac:dyDescent="0.15">
      <c r="A18">
        <v>33</v>
      </c>
      <c r="G18">
        <f>SUM(G12:G17)</f>
        <v>42</v>
      </c>
      <c r="H18">
        <f>SUM(H12:H17)</f>
        <v>1</v>
      </c>
      <c r="I18" s="4"/>
      <c r="J18" s="5" t="s">
        <v>13</v>
      </c>
      <c r="K18" s="5">
        <f>SUM(K12:K17)</f>
        <v>22.857142857142858</v>
      </c>
      <c r="L18" s="9"/>
      <c r="M18" s="12" t="s">
        <v>14</v>
      </c>
      <c r="N18" s="13">
        <f>SUM(N12:N17)</f>
        <v>126.36054421768705</v>
      </c>
    </row>
    <row r="19" spans="1:16" x14ac:dyDescent="0.15">
      <c r="A19">
        <v>14</v>
      </c>
      <c r="I19" s="4"/>
      <c r="J19" s="5"/>
      <c r="K19" s="5"/>
      <c r="L19" s="9"/>
      <c r="M19" s="13"/>
      <c r="N19" s="13"/>
      <c r="O19" s="14" t="s">
        <v>15</v>
      </c>
    </row>
    <row r="20" spans="1:16" x14ac:dyDescent="0.15">
      <c r="A20">
        <v>23</v>
      </c>
      <c r="I20" s="8" t="s">
        <v>16</v>
      </c>
      <c r="J20" s="5" t="s">
        <v>17</v>
      </c>
      <c r="K20" s="5">
        <f>E14+(0.5-I13)/(I14-I13)*F7</f>
        <v>22.5</v>
      </c>
      <c r="L20" s="11" t="s">
        <v>18</v>
      </c>
      <c r="M20" s="13" t="s">
        <v>19</v>
      </c>
      <c r="N20" s="13">
        <f>SQRT(N18)</f>
        <v>11.241020603917024</v>
      </c>
    </row>
    <row r="21" spans="1:16" x14ac:dyDescent="0.15">
      <c r="A21">
        <v>22</v>
      </c>
      <c r="I21" s="4"/>
      <c r="J21" s="5"/>
      <c r="K21" s="5"/>
      <c r="L21" s="9"/>
      <c r="M21" s="13"/>
      <c r="N21" s="13"/>
    </row>
    <row r="22" spans="1:16" x14ac:dyDescent="0.15">
      <c r="A22">
        <v>17</v>
      </c>
      <c r="I22" s="4"/>
      <c r="J22" s="5" t="s">
        <v>20</v>
      </c>
      <c r="K22" s="5">
        <f>E14+G15/(G15+G13)*F7</f>
        <v>23.333333333333332</v>
      </c>
      <c r="L22" s="9"/>
      <c r="M22" s="13" t="s">
        <v>21</v>
      </c>
      <c r="N22" s="13">
        <f>N20/K18*100</f>
        <v>49.179465142136976</v>
      </c>
    </row>
    <row r="23" spans="1:16" x14ac:dyDescent="0.15">
      <c r="A23">
        <v>32</v>
      </c>
      <c r="I23" s="4"/>
      <c r="J23" s="4"/>
      <c r="K23" s="4"/>
      <c r="L23" s="10"/>
      <c r="M23" s="13"/>
      <c r="N23" s="13"/>
    </row>
    <row r="24" spans="1:16" x14ac:dyDescent="0.15">
      <c r="A24">
        <v>7</v>
      </c>
    </row>
    <row r="25" spans="1:16" x14ac:dyDescent="0.15">
      <c r="A25">
        <v>17</v>
      </c>
    </row>
    <row r="26" spans="1:16" x14ac:dyDescent="0.15">
      <c r="A26">
        <v>42</v>
      </c>
      <c r="I26" s="15"/>
      <c r="J26" s="16" t="s">
        <v>22</v>
      </c>
      <c r="K26" s="17">
        <f>E13+(0.25-I12)/(I13-I12)*F7</f>
        <v>14.583333333333334</v>
      </c>
      <c r="L26" s="7"/>
    </row>
    <row r="27" spans="1:16" x14ac:dyDescent="0.15">
      <c r="A27">
        <v>15</v>
      </c>
      <c r="I27" s="15"/>
      <c r="J27" s="16"/>
      <c r="K27" s="18"/>
    </row>
    <row r="28" spans="1:16" x14ac:dyDescent="0.15">
      <c r="A28">
        <v>38</v>
      </c>
      <c r="I28" s="19" t="s">
        <v>23</v>
      </c>
      <c r="J28" s="16" t="s">
        <v>24</v>
      </c>
      <c r="K28" s="17">
        <f>E14+(0.75-I13)/(I14-I13)*F7</f>
        <v>29.0625</v>
      </c>
      <c r="L28" s="7"/>
    </row>
    <row r="29" spans="1:16" x14ac:dyDescent="0.15">
      <c r="A29">
        <v>20</v>
      </c>
      <c r="I29" s="15"/>
      <c r="J29" s="16"/>
      <c r="K29" s="18"/>
    </row>
    <row r="30" spans="1:16" x14ac:dyDescent="0.15">
      <c r="A30">
        <v>11</v>
      </c>
      <c r="I30" s="15"/>
      <c r="J30" s="20"/>
      <c r="K30" s="19"/>
    </row>
    <row r="31" spans="1:16" x14ac:dyDescent="0.15">
      <c r="A31">
        <v>26</v>
      </c>
      <c r="I31" s="15" t="s">
        <v>25</v>
      </c>
      <c r="J31" s="20" t="s">
        <v>26</v>
      </c>
      <c r="K31" s="19">
        <f>60-0</f>
        <v>60</v>
      </c>
      <c r="L31" s="7"/>
    </row>
    <row r="32" spans="1:16" x14ac:dyDescent="0.15">
      <c r="A32">
        <v>25</v>
      </c>
      <c r="I32" s="15"/>
      <c r="J32" s="16" t="s">
        <v>27</v>
      </c>
      <c r="K32" s="17">
        <f>K28-K26</f>
        <v>14.479166666666666</v>
      </c>
    </row>
    <row r="33" spans="1:16" x14ac:dyDescent="0.15">
      <c r="A33">
        <v>29</v>
      </c>
      <c r="O33" s="23" t="s">
        <v>29</v>
      </c>
    </row>
    <row r="34" spans="1:16" x14ac:dyDescent="0.15">
      <c r="A34">
        <v>27</v>
      </c>
    </row>
    <row r="35" spans="1:16" x14ac:dyDescent="0.15">
      <c r="A35">
        <v>8</v>
      </c>
      <c r="P35" s="21" t="s">
        <v>9</v>
      </c>
    </row>
    <row r="36" spans="1:16" x14ac:dyDescent="0.15">
      <c r="A36">
        <v>24</v>
      </c>
      <c r="O36">
        <v>0</v>
      </c>
      <c r="P36">
        <v>0</v>
      </c>
    </row>
    <row r="37" spans="1:16" x14ac:dyDescent="0.15">
      <c r="A37">
        <v>12</v>
      </c>
      <c r="O37">
        <v>10</v>
      </c>
      <c r="P37" s="22">
        <v>0.11904761904761904</v>
      </c>
    </row>
    <row r="38" spans="1:16" x14ac:dyDescent="0.15">
      <c r="A38">
        <v>39</v>
      </c>
      <c r="O38">
        <v>20</v>
      </c>
      <c r="P38" s="22">
        <v>0.40476190476190477</v>
      </c>
    </row>
    <row r="39" spans="1:16" x14ac:dyDescent="0.15">
      <c r="A39">
        <v>25</v>
      </c>
      <c r="O39">
        <v>30</v>
      </c>
      <c r="P39" s="22">
        <v>0.7857142857142857</v>
      </c>
    </row>
    <row r="40" spans="1:16" x14ac:dyDescent="0.15">
      <c r="A40">
        <v>28</v>
      </c>
      <c r="O40">
        <v>40</v>
      </c>
      <c r="P40" s="22">
        <v>0.9285714285714286</v>
      </c>
    </row>
    <row r="41" spans="1:16" x14ac:dyDescent="0.15">
      <c r="A41">
        <v>14</v>
      </c>
      <c r="O41">
        <v>50</v>
      </c>
      <c r="P41" s="22">
        <v>0.97619047619047628</v>
      </c>
    </row>
    <row r="42" spans="1:16" x14ac:dyDescent="0.15">
      <c r="A42">
        <v>47</v>
      </c>
      <c r="O42">
        <v>60</v>
      </c>
      <c r="P42" s="22">
        <v>1</v>
      </c>
    </row>
    <row r="43" spans="1:16" x14ac:dyDescent="0.15">
      <c r="A43">
        <v>19</v>
      </c>
    </row>
    <row r="44" spans="1:16" x14ac:dyDescent="0.15">
      <c r="A44">
        <v>22</v>
      </c>
    </row>
    <row r="45" spans="1:16" x14ac:dyDescent="0.15">
      <c r="A45">
        <v>28</v>
      </c>
    </row>
    <row r="46" spans="1:16" x14ac:dyDescent="0.15">
      <c r="A46">
        <v>9</v>
      </c>
    </row>
    <row r="47" spans="1:16" x14ac:dyDescent="0.15">
      <c r="A47">
        <v>18</v>
      </c>
    </row>
  </sheetData>
  <pageMargins left="0.75" right="0.75" top="1" bottom="1" header="0.5" footer="0.5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cols>
    <col min="1" max="256" width="11.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Aula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Paulo Jorge Marreiros Batista Basílio</cp:lastModifiedBy>
  <cp:revision/>
  <dcterms:created xsi:type="dcterms:W3CDTF">2019-02-25T17:41:02Z</dcterms:created>
  <dcterms:modified xsi:type="dcterms:W3CDTF">2020-10-31T22:10:03Z</dcterms:modified>
  <cp:category/>
  <cp:contentStatus/>
</cp:coreProperties>
</file>